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<sst xmlns="http://schemas.openxmlformats.org/spreadsheetml/2006/main" count="76" uniqueCount="30">
  <si>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</si>
  <si>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</si>
  <si>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</si>
  <si>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</si>
  <si>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</si>
  <si>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</si>
  <si>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</si>
  <si>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</si>
  <si>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</si>
  <si>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</si>
  <si>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</si>
  <si>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</si>
  <si>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</si>
  <si>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</si>
  <si>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</si>
  <si>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</si>
  <si>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</si>
  <si>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</si>
  <si>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</si>
  <si>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</si>
  <si>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</si>
  <si>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</si>
  <si>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</si>
  <si>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</si>
  <si>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</si>
  <si>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</si>
  <si>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</si>
  <si>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</si>
  <si>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</si>
  <si>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июнь 2021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</si>
</sst>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5" applyFont="1" applyBorder="1" applyAlignment="1">
      <alignment horizontal="center" vertical="center" wrapText="1"/>
      <protection/>
    </xf>
    <xf numFmtId="0" fontId="21" fillId="0" borderId="34" xfId="55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5" applyNumberFormat="1" applyFont="1" applyBorder="1" applyAlignment="1">
      <alignment horizontal="left" vertical="top" wrapText="1"/>
      <protection/>
    </xf>
    <xf numFmtId="4" fontId="24" fillId="0" borderId="22" xfId="55" applyNumberFormat="1" applyFont="1" applyBorder="1" applyAlignment="1">
      <alignment horizontal="left" vertical="top" wrapText="1"/>
      <protection/>
    </xf>
    <xf numFmtId="4" fontId="24" fillId="0" borderId="35" xfId="55" applyNumberFormat="1" applyFont="1" applyBorder="1" applyAlignment="1">
      <alignment horizontal="left" vertical="top" wrapText="1"/>
      <protection/>
    </xf>
    <xf numFmtId="0" fontId="23" fillId="0" borderId="33" xfId="55" applyFont="1" applyBorder="1" applyAlignment="1">
      <alignment horizontal="left" vertical="top" wrapText="1"/>
      <protection/>
    </xf>
    <xf numFmtId="0" fontId="23" fillId="0" borderId="31" xfId="55" applyFont="1" applyBorder="1" applyAlignment="1">
      <alignment horizontal="left" vertical="top" wrapText="1"/>
      <protection/>
    </xf>
    <xf numFmtId="0" fontId="24" fillId="0" borderId="36" xfId="55" applyFont="1" applyBorder="1" applyAlignment="1">
      <alignment horizontal="center" vertical="center" wrapText="1"/>
      <protection/>
    </xf>
    <xf numFmtId="0" fontId="24" fillId="0" borderId="37" xfId="55" applyFont="1" applyBorder="1" applyAlignment="1">
      <alignment horizontal="center" vertical="center" wrapText="1"/>
      <protection/>
    </xf>
    <xf numFmtId="0" fontId="24" fillId="0" borderId="38" xfId="55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5" applyNumberFormat="1" applyFont="1" applyBorder="1" applyAlignment="1">
      <alignment horizontal="center" vertical="justify"/>
      <protection/>
    </xf>
    <xf numFmtId="179" fontId="24" fillId="0" borderId="20" xfId="55" applyNumberFormat="1" applyFont="1" applyBorder="1" applyAlignment="1">
      <alignment horizontal="center" vertical="justify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7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21" xfId="55" applyNumberFormat="1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4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4" fontId="24" fillId="0" borderId="44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4" fontId="24" fillId="0" borderId="39" xfId="55" applyNumberFormat="1" applyFont="1" applyBorder="1" applyAlignment="1">
      <alignment horizontal="center" vertical="center" wrapText="1"/>
      <protection/>
    </xf>
    <xf numFmtId="4" fontId="24" fillId="0" borderId="40" xfId="55" applyNumberFormat="1" applyFont="1" applyBorder="1" applyAlignment="1">
      <alignment horizontal="center" vertical="center" wrapText="1"/>
      <protection/>
    </xf>
    <xf numFmtId="4" fontId="24" fillId="0" borderId="46" xfId="55" applyNumberFormat="1" applyFont="1" applyBorder="1" applyAlignment="1">
      <alignment horizontal="center" vertical="center" wrapText="1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5" applyFont="1" applyBorder="1" applyAlignment="1">
      <alignment horizontal="center" vertical="center" wrapText="1"/>
      <protection/>
    </xf>
    <xf numFmtId="179" fontId="24" fillId="0" borderId="47" xfId="55" applyNumberFormat="1" applyFont="1" applyBorder="1" applyAlignment="1">
      <alignment horizontal="center" vertical="justify"/>
      <protection/>
    </xf>
    <xf numFmtId="0" fontId="23" fillId="0" borderId="28" xfId="55" applyFont="1" applyBorder="1" applyAlignment="1">
      <alignment horizontal="left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0" fontId="24" fillId="0" borderId="48" xfId="55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179" fontId="25" fillId="0" borderId="49" xfId="55" applyNumberFormat="1" applyFont="1" applyBorder="1" applyAlignment="1">
      <alignment horizontal="center" vertical="justify" wrapText="1"/>
      <protection/>
    </xf>
    <xf numFmtId="179" fontId="25" fillId="0" borderId="33" xfId="55" applyNumberFormat="1" applyFont="1" applyBorder="1" applyAlignment="1">
      <alignment horizontal="center" vertical="justify" wrapText="1"/>
      <protection/>
    </xf>
    <xf numFmtId="179" fontId="25" fillId="0" borderId="34" xfId="55" applyNumberFormat="1" applyFont="1" applyBorder="1" applyAlignment="1">
      <alignment horizontal="center" vertical="justify" wrapText="1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35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0" fontId="23" fillId="0" borderId="0" xfId="55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top" wrapText="1"/>
      <protection/>
    </xf>
    <xf numFmtId="4" fontId="24" fillId="0" borderId="47" xfId="55" applyNumberFormat="1" applyFont="1" applyBorder="1" applyAlignment="1">
      <alignment horizontal="center" vertical="justify"/>
      <protection/>
    </xf>
    <xf numFmtId="4" fontId="24" fillId="0" borderId="50" xfId="55" applyNumberFormat="1" applyFont="1" applyBorder="1" applyAlignment="1">
      <alignment horizontal="center" vertical="justify"/>
      <protection/>
    </xf>
    <xf numFmtId="4" fontId="24" fillId="0" borderId="44" xfId="55" applyNumberFormat="1" applyFont="1" applyBorder="1" applyAlignment="1">
      <alignment horizontal="center" vertical="justify"/>
      <protection/>
    </xf>
    <xf numFmtId="0" fontId="23" fillId="0" borderId="33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41">
      <selection activeCell="I41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4482.394926880001</v>
      </c>
      <c r="B11" s="74"/>
      <c r="C11" s="74">
        <f>$E56*1000+$E$59+F$53+$E$60*1000</f>
        <v>5156.10492688</v>
      </c>
      <c r="D11" s="74"/>
      <c r="E11" s="74">
        <f>$E56*1000+$E$59+G$53+$E$60*1000</f>
        <v>5399.85492688</v>
      </c>
      <c r="F11" s="74"/>
      <c r="G11" s="74">
        <f>$E56*1000+$E$59+H$53+$E$60*1000</f>
        <v>6402.644926880001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3858.22492688</v>
      </c>
      <c r="B15" s="74"/>
      <c r="C15" s="74">
        <f>$E57*1000+$E$59+F$53+$E$60*1000</f>
        <v>4531.93492688</v>
      </c>
      <c r="D15" s="74"/>
      <c r="E15" s="74">
        <f>$E57*1000+$E$59+G$53+$E$60*1000</f>
        <v>4775.68492688</v>
      </c>
      <c r="F15" s="74"/>
      <c r="G15" s="74">
        <f>$E57*1000+$E$59+H$53+$E$60*1000</f>
        <v>5778.474926880001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3820.88492688</v>
      </c>
      <c r="B19" s="74"/>
      <c r="C19" s="74">
        <f>$E58*1000+$E$59+F$53+$E$60*1000</f>
        <v>4494.59492688</v>
      </c>
      <c r="D19" s="74"/>
      <c r="E19" s="74">
        <f>$E58*1000+$E$59+G$53+$E$60*1000</f>
        <v>4738.34492688</v>
      </c>
      <c r="F19" s="74"/>
      <c r="G19" s="74">
        <f>$E58*1000+$E$59+H$53+$E$60*1000</f>
        <v>5741.13492688</v>
      </c>
      <c r="H19" s="75"/>
    </row>
    <row r="20" spans="1:8" ht="43.5" customHeight="1" thickBo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thickBot="1">
      <c r="A21" s="103">
        <f>E60*1000+44.98+E59</f>
        <v>2631.5449268800003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3490.12492688</v>
      </c>
      <c r="B25" s="109"/>
      <c r="C25" s="115">
        <f>$E$59+F$53+$E$60*1000</f>
        <v>4163.83492688</v>
      </c>
      <c r="D25" s="116"/>
      <c r="E25" s="109">
        <f>$E$59+G$53+$E$60*1000</f>
        <v>4407.58492688</v>
      </c>
      <c r="F25" s="109"/>
      <c r="G25" s="109">
        <f>+$E$59+H$53+$E$60*1000</f>
        <v>5410.37492688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2880.1490000000003</v>
      </c>
      <c r="F34" s="29">
        <f t="shared" si="0"/>
        <v>3553.8590000000004</v>
      </c>
      <c r="G34" s="29">
        <f t="shared" si="0"/>
        <v>3797.6090000000004</v>
      </c>
      <c r="H34" s="36">
        <f>$E$56*1000+$E$59+H$53+$I34</f>
        <v>4800.399</v>
      </c>
      <c r="I34" s="35">
        <v>977.45</v>
      </c>
    </row>
    <row r="35" spans="1:9" ht="15">
      <c r="A35" s="63" t="s">
        <v>13</v>
      </c>
      <c r="B35" s="64"/>
      <c r="C35" s="64"/>
      <c r="D35" s="65"/>
      <c r="E35" s="29">
        <f t="shared" si="0"/>
        <v>4137.169</v>
      </c>
      <c r="F35" s="29">
        <f t="shared" si="0"/>
        <v>4810.879</v>
      </c>
      <c r="G35" s="29">
        <f t="shared" si="0"/>
        <v>5054.629</v>
      </c>
      <c r="H35" s="36">
        <f t="shared" si="0"/>
        <v>6057.419</v>
      </c>
      <c r="I35" s="35">
        <v>2234.47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9130.259</v>
      </c>
      <c r="F36" s="30">
        <f t="shared" si="0"/>
        <v>9803.969000000001</v>
      </c>
      <c r="G36" s="30">
        <f t="shared" si="0"/>
        <v>10047.719000000001</v>
      </c>
      <c r="H36" s="37">
        <f t="shared" si="0"/>
        <v>11050.509</v>
      </c>
      <c r="I36" s="35">
        <v>7227.56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2255.9790000000003</v>
      </c>
      <c r="F40" s="29">
        <f t="shared" si="1"/>
        <v>2929.6890000000003</v>
      </c>
      <c r="G40" s="29">
        <f t="shared" si="1"/>
        <v>3173.4390000000003</v>
      </c>
      <c r="H40" s="36">
        <f t="shared" si="1"/>
        <v>4176.229</v>
      </c>
    </row>
    <row r="41" spans="1:8" ht="15">
      <c r="A41" s="63" t="s">
        <v>13</v>
      </c>
      <c r="B41" s="64"/>
      <c r="C41" s="64"/>
      <c r="D41" s="65"/>
      <c r="E41" s="29">
        <f t="shared" si="1"/>
        <v>3512.999</v>
      </c>
      <c r="F41" s="29">
        <f t="shared" si="1"/>
        <v>4186.709</v>
      </c>
      <c r="G41" s="29">
        <f t="shared" si="1"/>
        <v>4430.459</v>
      </c>
      <c r="H41" s="36">
        <f t="shared" si="1"/>
        <v>5433.249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8506.089</v>
      </c>
      <c r="F42" s="30">
        <f t="shared" si="1"/>
        <v>9179.799</v>
      </c>
      <c r="G42" s="30">
        <f t="shared" si="1"/>
        <v>9423.549</v>
      </c>
      <c r="H42" s="37">
        <f t="shared" si="1"/>
        <v>10426.339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2218.639</v>
      </c>
      <c r="F46" s="29">
        <f t="shared" si="2"/>
        <v>2892.349</v>
      </c>
      <c r="G46" s="29">
        <f t="shared" si="2"/>
        <v>3136.099</v>
      </c>
      <c r="H46" s="36">
        <f t="shared" si="2"/>
        <v>4138.889</v>
      </c>
    </row>
    <row r="47" spans="1:8" ht="15">
      <c r="A47" s="63" t="s">
        <v>13</v>
      </c>
      <c r="B47" s="64"/>
      <c r="C47" s="64"/>
      <c r="D47" s="65"/>
      <c r="E47" s="29">
        <f t="shared" si="2"/>
        <v>3475.6589999999997</v>
      </c>
      <c r="F47" s="29">
        <f t="shared" si="2"/>
        <v>4149.369</v>
      </c>
      <c r="G47" s="29">
        <f t="shared" si="2"/>
        <v>4393.119</v>
      </c>
      <c r="H47" s="36">
        <f t="shared" si="2"/>
        <v>5395.909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8468.749</v>
      </c>
      <c r="F48" s="30">
        <f t="shared" si="2"/>
        <v>9142.459</v>
      </c>
      <c r="G48" s="30">
        <f t="shared" si="2"/>
        <v>9386.209</v>
      </c>
      <c r="H48" s="37">
        <f t="shared" si="2"/>
        <v>10388.999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903.56</v>
      </c>
      <c r="F53" s="17">
        <v>1577.27</v>
      </c>
      <c r="G53" s="17">
        <v>1821.02</v>
      </c>
      <c r="H53" s="18">
        <v>2823.81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72.68</v>
      </c>
      <c r="F54" s="26">
        <v>187.18</v>
      </c>
      <c r="G54" s="26">
        <v>304.31</v>
      </c>
      <c r="H54" s="27">
        <v>620.94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528550.28</v>
      </c>
      <c r="F55" s="22">
        <v>763012.35</v>
      </c>
      <c r="G55" s="22">
        <v>926606.07</v>
      </c>
      <c r="H55" s="23">
        <v>1218001.25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0.99227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0.3681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0.33076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f>0.352+5.303+1.214</f>
        <v>6.869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2.57969592688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Дмитрий dk. Капёнкин</cp:lastModifiedBy>
  <cp:lastPrinted>2018-06-29T09:25:32Z</cp:lastPrinted>
  <dcterms:created xsi:type="dcterms:W3CDTF">2013-01-28T10:03:36Z</dcterms:created>
  <dcterms:modified xsi:type="dcterms:W3CDTF">2021-06-09T06:07:45Z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